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hernan\Documents\"/>
    </mc:Choice>
  </mc:AlternateContent>
  <xr:revisionPtr revIDLastSave="0" documentId="13_ncr:1_{A0605581-7AF2-4239-92F6-984DB53AEF32}" xr6:coauthVersionLast="41" xr6:coauthVersionMax="41" xr10:uidLastSave="{00000000-0000-0000-0000-000000000000}"/>
  <bookViews>
    <workbookView xWindow="-120" yWindow="-120" windowWidth="29040" windowHeight="15840" activeTab="3" xr2:uid="{48185330-8B68-49F9-B85D-6C7BA67447D1}"/>
  </bookViews>
  <sheets>
    <sheet name="Factores" sheetId="1" r:id="rId1"/>
    <sheet name="Traveller Deuda (spanish)" sheetId="4" r:id="rId2"/>
    <sheet name="Ratios (English)" sheetId="5" r:id="rId3"/>
    <sheet name="Traveller Debt (english)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5" l="1"/>
  <c r="G29" i="5" s="1"/>
  <c r="F28" i="5"/>
  <c r="G28" i="5" s="1"/>
  <c r="F27" i="5"/>
  <c r="G27" i="5" s="1"/>
  <c r="F26" i="5"/>
  <c r="G26" i="5" s="1"/>
  <c r="F22" i="5"/>
  <c r="G22" i="5" s="1"/>
  <c r="F21" i="5"/>
  <c r="G21" i="5" s="1"/>
  <c r="F20" i="5"/>
  <c r="G20" i="5" s="1"/>
  <c r="F19" i="5"/>
  <c r="G19" i="5" s="1"/>
  <c r="F15" i="5"/>
  <c r="G15" i="5" s="1"/>
  <c r="F14" i="5"/>
  <c r="G14" i="5" s="1"/>
  <c r="F13" i="5"/>
  <c r="G13" i="5" s="1"/>
  <c r="F12" i="5"/>
  <c r="G12" i="5" s="1"/>
  <c r="B5" i="4" l="1"/>
  <c r="B7" i="4" s="1"/>
  <c r="B10" i="4" s="1"/>
  <c r="B11" i="4" s="1"/>
  <c r="B4" i="4"/>
  <c r="C3" i="4"/>
  <c r="B5" i="3"/>
  <c r="B7" i="3" s="1"/>
  <c r="B10" i="3" s="1"/>
  <c r="B11" i="3" s="1"/>
  <c r="C3" i="3"/>
  <c r="B4" i="3"/>
  <c r="F29" i="1" l="1"/>
  <c r="G29" i="1" s="1"/>
  <c r="F28" i="1"/>
  <c r="G28" i="1" s="1"/>
  <c r="F27" i="1"/>
  <c r="G27" i="1" s="1"/>
  <c r="F26" i="1"/>
  <c r="G26" i="1" s="1"/>
  <c r="F22" i="1"/>
  <c r="G22" i="1" s="1"/>
  <c r="F21" i="1"/>
  <c r="G21" i="1" s="1"/>
  <c r="F20" i="1"/>
  <c r="G20" i="1" s="1"/>
  <c r="F19" i="1"/>
  <c r="G19" i="1" s="1"/>
  <c r="F12" i="1"/>
  <c r="G12" i="1" s="1"/>
  <c r="F15" i="1"/>
  <c r="G15" i="1" s="1"/>
  <c r="F14" i="1"/>
  <c r="G14" i="1" s="1"/>
  <c r="F13" i="1"/>
  <c r="G13" i="1" s="1"/>
</calcChain>
</file>

<file path=xl/sharedStrings.xml><?xml version="1.0" encoding="utf-8"?>
<sst xmlns="http://schemas.openxmlformats.org/spreadsheetml/2006/main" count="90" uniqueCount="43">
  <si>
    <t>Personal</t>
  </si>
  <si>
    <t>Down Payment</t>
  </si>
  <si>
    <t>Debt</t>
  </si>
  <si>
    <t>Monthly Payment</t>
  </si>
  <si>
    <t xml:space="preserve">  Calculation Factor</t>
  </si>
  <si>
    <t>Loan Term in years</t>
  </si>
  <si>
    <t>* provided in the Core Rulebook</t>
  </si>
  <si>
    <t>Traveller - Debt Calculation</t>
  </si>
  <si>
    <t>Est. Monthly Interest Rate</t>
  </si>
  <si>
    <t>Est. Yearly Interest Rate</t>
  </si>
  <si>
    <t>Traveller - Calculo de Deuda</t>
  </si>
  <si>
    <t>Valor de la Nave</t>
  </si>
  <si>
    <t>Enganche</t>
  </si>
  <si>
    <t>Monto total Deuda</t>
  </si>
  <si>
    <t xml:space="preserve">  Factor de Calculo</t>
  </si>
  <si>
    <t>* proporcionado en el Manual Base</t>
  </si>
  <si>
    <t>Pago Mensual</t>
  </si>
  <si>
    <t>Plazo del prestamo (años)</t>
  </si>
  <si>
    <t>Tasa de interes mensual est.</t>
  </si>
  <si>
    <t>Tasa de interes anual est.</t>
  </si>
  <si>
    <t>Estados Unidos</t>
  </si>
  <si>
    <t>Mexico</t>
  </si>
  <si>
    <t>Argentina</t>
  </si>
  <si>
    <t>Factores - Prestamos</t>
  </si>
  <si>
    <t>Tasa</t>
  </si>
  <si>
    <t>Plazo</t>
  </si>
  <si>
    <t>Cantidad</t>
  </si>
  <si>
    <t>Hipotecario</t>
  </si>
  <si>
    <t>Automovil</t>
  </si>
  <si>
    <t>Tarjeta Credito</t>
  </si>
  <si>
    <t>Factor</t>
  </si>
  <si>
    <t>Factor Ajustado</t>
  </si>
  <si>
    <t>Ratios - Loans</t>
  </si>
  <si>
    <t>USA</t>
  </si>
  <si>
    <t>Home</t>
  </si>
  <si>
    <t>Car</t>
  </si>
  <si>
    <t>Credit Card</t>
  </si>
  <si>
    <t>Rate</t>
  </si>
  <si>
    <t>Term (years)</t>
  </si>
  <si>
    <t>Amount</t>
  </si>
  <si>
    <t>Ratio</t>
  </si>
  <si>
    <t>Adj. Ratio</t>
  </si>
  <si>
    <t>Starship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</si>
</sst>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0,,&quot; MCr&quot;"/>
    <numFmt numFmtId="166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9" fontId="0" fillId="0" borderId="0" xfId="0" applyNumberFormat="1"/>
    <xf numFmtId="43" fontId="0" fillId="0" borderId="0" xfId="1" applyFont="1"/>
    <xf numFmtId="164" fontId="0" fillId="0" borderId="0" xfId="1" applyNumberFormat="1" applyFont="1"/>
    <xf numFmtId="8" fontId="0" fillId="0" borderId="0" xfId="1" applyNumberFormat="1" applyFont="1"/>
    <xf numFmtId="0" fontId="2" fillId="0" borderId="0" xfId="0" applyFont="1"/>
    <xf numFmtId="164" fontId="0" fillId="2" borderId="0" xfId="1" applyNumberFormat="1" applyFont="1" applyFill="1"/>
    <xf numFmtId="9" fontId="0" fillId="2" borderId="0" xfId="0" applyNumberFormat="1" applyFill="1"/>
    <xf numFmtId="164" fontId="0" fillId="0" borderId="0" xfId="0" applyNumberFormat="1"/>
    <xf numFmtId="165" fontId="0" fillId="0" borderId="0" xfId="0" applyNumberFormat="1"/>
    <xf numFmtId="0" fontId="0" fillId="2" borderId="0" xfId="0" applyFill="1"/>
    <xf numFmtId="0" fontId="3" fillId="0" borderId="0" xfId="0" applyFont="1"/>
    <xf numFmtId="0" fontId="4" fillId="0" borderId="0" xfId="0" applyFont="1"/>
    <xf numFmtId="166" fontId="0" fillId="0" borderId="0" xfId="0" applyNumberFormat="1"/>
    <xf numFmtId="10" fontId="0" fillId="0" borderId="0" xfId="2" applyNumberFormat="1" applyFont="1"/>
    <xf numFmtId="0" fontId="5" fillId="0" borderId="0" xfId="0" applyFont="1"/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599340</xdr:colOff>
      <xdr:row>6</xdr:row>
      <xdr:rowOff>64475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A014DF-FFCA-424E-BEC0-1835B2875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75" cy="1207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599340</xdr:colOff>
      <xdr:row>6</xdr:row>
      <xdr:rowOff>64475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B0D546-7A3B-42AC-9570-076A9BDE5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8940" cy="1207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90CE3-4AAF-46D5-89D5-F787E534A7E8}">
  <dimension ref="A8:I35"/>
  <sheetViews>
    <sheetView showGridLines="0" zoomScale="130" zoomScaleNormal="130" workbookViewId="0"/>
  </sheetViews>
  <sheetFormatPr defaultRowHeight="15" x14ac:dyDescent="0.25"/>
  <cols>
    <col min="2" max="2" width="22.42578125" customWidth="1"/>
    <col min="6" max="6" width="13.5703125" bestFit="1" customWidth="1"/>
    <col min="8" max="8" width="14.5703125" customWidth="1"/>
  </cols>
  <sheetData>
    <row r="8" spans="1:9" ht="21" x14ac:dyDescent="0.35">
      <c r="A8" s="15" t="s">
        <v>23</v>
      </c>
    </row>
    <row r="10" spans="1:9" ht="18.75" x14ac:dyDescent="0.3">
      <c r="B10" s="12" t="s">
        <v>20</v>
      </c>
    </row>
    <row r="11" spans="1:9" x14ac:dyDescent="0.25">
      <c r="C11" s="16" t="s">
        <v>24</v>
      </c>
      <c r="D11" s="16" t="s">
        <v>25</v>
      </c>
      <c r="E11" s="16" t="s">
        <v>26</v>
      </c>
      <c r="F11" s="16" t="s">
        <v>16</v>
      </c>
      <c r="G11" s="16" t="s">
        <v>30</v>
      </c>
      <c r="H11" s="16" t="s">
        <v>31</v>
      </c>
    </row>
    <row r="12" spans="1:9" x14ac:dyDescent="0.25">
      <c r="B12" t="s">
        <v>27</v>
      </c>
      <c r="C12" s="1">
        <v>0.05</v>
      </c>
      <c r="D12">
        <v>30</v>
      </c>
      <c r="E12">
        <v>100</v>
      </c>
      <c r="F12" s="4">
        <f>-PMT(C12/12,D12*12,E12)</f>
        <v>0.53682162301213909</v>
      </c>
      <c r="G12" s="3">
        <f>+E12/F12</f>
        <v>186.2816170460755</v>
      </c>
      <c r="H12" s="3">
        <v>190</v>
      </c>
      <c r="I12" s="3"/>
    </row>
    <row r="13" spans="1:9" x14ac:dyDescent="0.25">
      <c r="B13" t="s">
        <v>28</v>
      </c>
      <c r="C13" s="1">
        <v>0.1193</v>
      </c>
      <c r="D13">
        <v>5</v>
      </c>
      <c r="E13">
        <v>100</v>
      </c>
      <c r="F13" s="2">
        <f>-PMT(C13/12,D13*12,E13)</f>
        <v>2.2209090563588423</v>
      </c>
      <c r="G13" s="3">
        <f>+E13/F13</f>
        <v>45.026607331661289</v>
      </c>
      <c r="H13" s="3">
        <v>45</v>
      </c>
      <c r="I13" s="3"/>
    </row>
    <row r="14" spans="1:9" x14ac:dyDescent="0.25">
      <c r="B14" t="s">
        <v>0</v>
      </c>
      <c r="C14" s="1">
        <v>0.2</v>
      </c>
      <c r="D14">
        <v>3</v>
      </c>
      <c r="E14">
        <v>100</v>
      </c>
      <c r="F14" s="2">
        <f>-PMT(C14/12,D14*12,E14)</f>
        <v>3.7163583359740446</v>
      </c>
      <c r="G14" s="3">
        <f>+E14/F14</f>
        <v>26.908061860453063</v>
      </c>
      <c r="H14" s="3">
        <v>25</v>
      </c>
      <c r="I14" s="3"/>
    </row>
    <row r="15" spans="1:9" x14ac:dyDescent="0.25">
      <c r="B15" t="s">
        <v>29</v>
      </c>
      <c r="C15" s="1">
        <v>0.3</v>
      </c>
      <c r="D15">
        <v>1</v>
      </c>
      <c r="E15">
        <v>100</v>
      </c>
      <c r="F15" s="2">
        <f>-PMT(C15/12,D15*12,E15)</f>
        <v>9.7487126988337938</v>
      </c>
      <c r="G15" s="3">
        <f>+E15/F15</f>
        <v>10.257764598187684</v>
      </c>
      <c r="H15" s="3">
        <v>10</v>
      </c>
      <c r="I15" s="3"/>
    </row>
    <row r="17" spans="2:9" ht="18.75" x14ac:dyDescent="0.3">
      <c r="B17" s="12" t="s">
        <v>21</v>
      </c>
    </row>
    <row r="18" spans="2:9" x14ac:dyDescent="0.25">
      <c r="C18" s="16" t="s">
        <v>24</v>
      </c>
      <c r="D18" s="16" t="s">
        <v>25</v>
      </c>
      <c r="E18" s="16" t="s">
        <v>26</v>
      </c>
      <c r="F18" s="16" t="s">
        <v>16</v>
      </c>
      <c r="G18" s="16" t="s">
        <v>30</v>
      </c>
      <c r="H18" s="16" t="s">
        <v>31</v>
      </c>
    </row>
    <row r="19" spans="2:9" x14ac:dyDescent="0.25">
      <c r="B19" t="s">
        <v>27</v>
      </c>
      <c r="C19" s="1">
        <v>0.12</v>
      </c>
      <c r="D19">
        <v>30</v>
      </c>
      <c r="E19">
        <v>100</v>
      </c>
      <c r="F19" s="4">
        <f>-PMT(C19/12,D19*12,E19)</f>
        <v>1.0286125969255044</v>
      </c>
      <c r="G19" s="3">
        <f>+E19/F19</f>
        <v>97.218331079064484</v>
      </c>
      <c r="H19" s="3">
        <v>100</v>
      </c>
      <c r="I19" s="3"/>
    </row>
    <row r="20" spans="2:9" x14ac:dyDescent="0.25">
      <c r="B20" t="s">
        <v>28</v>
      </c>
      <c r="C20" s="1">
        <v>0.18</v>
      </c>
      <c r="D20">
        <v>5</v>
      </c>
      <c r="E20">
        <v>100</v>
      </c>
      <c r="F20" s="2">
        <f>-PMT(C20/12,D20*12,E20)</f>
        <v>2.5393427427109088</v>
      </c>
      <c r="G20" s="3">
        <f>+E20/F20</f>
        <v>39.380268885343014</v>
      </c>
      <c r="H20" s="3">
        <v>40</v>
      </c>
      <c r="I20" s="3"/>
    </row>
    <row r="21" spans="2:9" x14ac:dyDescent="0.25">
      <c r="B21" t="s">
        <v>0</v>
      </c>
      <c r="C21" s="1">
        <v>0.3</v>
      </c>
      <c r="D21">
        <v>3</v>
      </c>
      <c r="E21">
        <v>100</v>
      </c>
      <c r="F21" s="2">
        <f>-PMT(C21/12,D21*12,E21)</f>
        <v>4.2451576743482571</v>
      </c>
      <c r="G21" s="3">
        <f>+E21/F21</f>
        <v>23.556251067954175</v>
      </c>
      <c r="H21" s="3">
        <v>20</v>
      </c>
      <c r="I21" s="3"/>
    </row>
    <row r="22" spans="2:9" x14ac:dyDescent="0.25">
      <c r="B22" t="s">
        <v>29</v>
      </c>
      <c r="C22" s="1">
        <v>0.6</v>
      </c>
      <c r="D22">
        <v>1</v>
      </c>
      <c r="E22">
        <v>100</v>
      </c>
      <c r="F22" s="2">
        <f>-PMT(C22/12,D22*12,E22)</f>
        <v>11.28254100208154</v>
      </c>
      <c r="G22" s="3">
        <f>+E22/F22</f>
        <v>8.8632516364488083</v>
      </c>
      <c r="H22" s="3">
        <v>9</v>
      </c>
      <c r="I22" s="3"/>
    </row>
    <row r="24" spans="2:9" ht="18.75" x14ac:dyDescent="0.3">
      <c r="B24" s="12" t="s">
        <v>22</v>
      </c>
    </row>
    <row r="25" spans="2:9" x14ac:dyDescent="0.25">
      <c r="C25" s="16" t="s">
        <v>24</v>
      </c>
      <c r="D25" s="16" t="s">
        <v>25</v>
      </c>
      <c r="E25" s="16" t="s">
        <v>26</v>
      </c>
      <c r="F25" s="16" t="s">
        <v>16</v>
      </c>
      <c r="G25" s="16" t="s">
        <v>30</v>
      </c>
      <c r="H25" s="16" t="s">
        <v>31</v>
      </c>
    </row>
    <row r="26" spans="2:9" x14ac:dyDescent="0.25">
      <c r="B26" t="s">
        <v>27</v>
      </c>
      <c r="C26" s="1">
        <v>0.35</v>
      </c>
      <c r="D26">
        <v>30</v>
      </c>
      <c r="E26">
        <v>100</v>
      </c>
      <c r="F26" s="4">
        <f>-PMT(C26/12,D26*12,E26)</f>
        <v>2.9167600016680932</v>
      </c>
      <c r="G26" s="3">
        <f>+E26/F26</f>
        <v>34.284617158357243</v>
      </c>
      <c r="H26" s="3">
        <v>35</v>
      </c>
      <c r="I26" s="3"/>
    </row>
    <row r="27" spans="2:9" x14ac:dyDescent="0.25">
      <c r="B27" t="s">
        <v>28</v>
      </c>
      <c r="C27" s="1">
        <v>0.6</v>
      </c>
      <c r="D27">
        <v>5</v>
      </c>
      <c r="E27">
        <v>100</v>
      </c>
      <c r="F27" s="2">
        <f>-PMT(C27/12,D27*12,E27)</f>
        <v>5.2828184527242357</v>
      </c>
      <c r="G27" s="3">
        <f>+E27/F27</f>
        <v>18.929289525070118</v>
      </c>
      <c r="H27" s="3">
        <v>20</v>
      </c>
      <c r="I27" s="3"/>
    </row>
    <row r="28" spans="2:9" x14ac:dyDescent="0.25">
      <c r="B28" t="s">
        <v>0</v>
      </c>
      <c r="C28" s="1">
        <v>0.93</v>
      </c>
      <c r="D28">
        <v>3</v>
      </c>
      <c r="E28">
        <v>100</v>
      </c>
      <c r="F28" s="2">
        <f>-PMT(C28/12,D28*12,E28)</f>
        <v>8.3161063084314559</v>
      </c>
      <c r="G28" s="3">
        <f>+E28/F28</f>
        <v>12.024858304013375</v>
      </c>
      <c r="H28" s="3">
        <v>10</v>
      </c>
      <c r="I28" s="3"/>
    </row>
    <row r="29" spans="2:9" x14ac:dyDescent="0.25">
      <c r="B29" t="s">
        <v>29</v>
      </c>
      <c r="C29" s="1">
        <v>1.53</v>
      </c>
      <c r="D29">
        <v>1</v>
      </c>
      <c r="E29">
        <v>100</v>
      </c>
      <c r="F29" s="2">
        <f>-PMT(C29/12,D29*12,E29)</f>
        <v>16.708598032788913</v>
      </c>
      <c r="G29" s="3">
        <f>+E29/F29</f>
        <v>5.984942590860121</v>
      </c>
      <c r="H29" s="3">
        <v>5</v>
      </c>
      <c r="I29" s="3"/>
    </row>
    <row r="32" spans="2:9" x14ac:dyDescent="0.25">
      <c r="C32" s="1"/>
      <c r="F32" s="4"/>
      <c r="G32" s="3"/>
      <c r="H32" s="3"/>
      <c r="I32" s="3"/>
    </row>
    <row r="33" spans="3:9" x14ac:dyDescent="0.25">
      <c r="C33" s="1"/>
      <c r="F33" s="2"/>
      <c r="G33" s="3"/>
      <c r="H33" s="3"/>
      <c r="I33" s="3"/>
    </row>
    <row r="34" spans="3:9" x14ac:dyDescent="0.25">
      <c r="C34" s="1"/>
      <c r="F34" s="2"/>
      <c r="G34" s="3"/>
      <c r="H34" s="3"/>
      <c r="I34" s="3"/>
    </row>
    <row r="35" spans="3:9" x14ac:dyDescent="0.25">
      <c r="C35" s="1"/>
      <c r="F35" s="2"/>
      <c r="G35" s="3"/>
      <c r="H35" s="3"/>
      <c r="I35" s="3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EA2CF-DBE1-4252-A67A-CF78987681BB}">
  <dimension ref="A1:C11"/>
  <sheetViews>
    <sheetView showGridLines="0" zoomScale="205" zoomScaleNormal="205" workbookViewId="0">
      <selection activeCell="B14" sqref="B14"/>
    </sheetView>
  </sheetViews>
  <sheetFormatPr defaultRowHeight="15" x14ac:dyDescent="0.25"/>
  <cols>
    <col min="1" max="1" width="25.85546875" customWidth="1"/>
    <col min="2" max="2" width="15.28515625" bestFit="1" customWidth="1"/>
    <col min="3" max="3" width="12.5703125" bestFit="1" customWidth="1"/>
  </cols>
  <sheetData>
    <row r="1" spans="1:3" ht="18.75" x14ac:dyDescent="0.3">
      <c r="A1" s="12" t="s">
        <v>10</v>
      </c>
    </row>
    <row r="3" spans="1:3" x14ac:dyDescent="0.25">
      <c r="A3" s="5" t="s">
        <v>11</v>
      </c>
      <c r="B3" s="6">
        <v>100000000</v>
      </c>
      <c r="C3" s="9">
        <f>+B3</f>
        <v>100000000</v>
      </c>
    </row>
    <row r="4" spans="1:3" x14ac:dyDescent="0.25">
      <c r="A4" t="s">
        <v>12</v>
      </c>
      <c r="B4">
        <f>+B3*C4</f>
        <v>0</v>
      </c>
      <c r="C4" s="7">
        <v>0</v>
      </c>
    </row>
    <row r="5" spans="1:3" x14ac:dyDescent="0.25">
      <c r="A5" s="5" t="s">
        <v>13</v>
      </c>
      <c r="B5" s="8">
        <f>+B3-B4</f>
        <v>100000000</v>
      </c>
    </row>
    <row r="6" spans="1:3" x14ac:dyDescent="0.25">
      <c r="A6" t="s">
        <v>14</v>
      </c>
      <c r="B6" s="10">
        <v>240</v>
      </c>
      <c r="C6" s="11" t="s">
        <v>15</v>
      </c>
    </row>
    <row r="7" spans="1:3" x14ac:dyDescent="0.25">
      <c r="A7" s="5" t="s">
        <v>16</v>
      </c>
      <c r="B7" s="3">
        <f>+B5/B6</f>
        <v>416666.66666666669</v>
      </c>
    </row>
    <row r="8" spans="1:3" x14ac:dyDescent="0.25">
      <c r="A8" t="s">
        <v>17</v>
      </c>
      <c r="B8">
        <v>40</v>
      </c>
      <c r="C8" s="11" t="s">
        <v>15</v>
      </c>
    </row>
    <row r="10" spans="1:3" x14ac:dyDescent="0.25">
      <c r="A10" s="5" t="s">
        <v>18</v>
      </c>
      <c r="B10" s="13">
        <f>+RATE(B8*12,-B7,B5)</f>
        <v>3.316280406038315E-3</v>
      </c>
    </row>
    <row r="11" spans="1:3" x14ac:dyDescent="0.25">
      <c r="A11" s="5" t="s">
        <v>19</v>
      </c>
      <c r="B11" s="14">
        <f>+((1+B10)^12)-1</f>
        <v>4.0529298031791727E-2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466DD-EDA6-4749-A572-3098133EC1AA}">
  <dimension ref="A8:I35"/>
  <sheetViews>
    <sheetView showGridLines="0" zoomScale="130" zoomScaleNormal="130" workbookViewId="0"/>
  </sheetViews>
  <sheetFormatPr defaultRowHeight="15" x14ac:dyDescent="0.25"/>
  <cols>
    <col min="2" max="2" width="22.42578125" customWidth="1"/>
    <col min="4" max="4" width="12.140625" bestFit="1" customWidth="1"/>
    <col min="6" max="6" width="17" bestFit="1" customWidth="1"/>
    <col min="8" max="8" width="14.5703125" customWidth="1"/>
  </cols>
  <sheetData>
    <row r="8" spans="1:9" ht="21" x14ac:dyDescent="0.35">
      <c r="A8" s="15" t="s">
        <v>32</v>
      </c>
    </row>
    <row r="10" spans="1:9" ht="18.75" x14ac:dyDescent="0.3">
      <c r="B10" s="12" t="s">
        <v>33</v>
      </c>
    </row>
    <row r="11" spans="1:9" x14ac:dyDescent="0.25">
      <c r="C11" s="16" t="s">
        <v>37</v>
      </c>
      <c r="D11" s="16" t="s">
        <v>38</v>
      </c>
      <c r="E11" s="16" t="s">
        <v>39</v>
      </c>
      <c r="F11" s="16" t="s">
        <v>3</v>
      </c>
      <c r="G11" s="16" t="s">
        <v>40</v>
      </c>
      <c r="H11" s="16" t="s">
        <v>41</v>
      </c>
    </row>
    <row r="12" spans="1:9" x14ac:dyDescent="0.25">
      <c r="B12" t="s">
        <v>34</v>
      </c>
      <c r="C12" s="1">
        <v>0.05</v>
      </c>
      <c r="D12">
        <v>30</v>
      </c>
      <c r="E12">
        <v>100</v>
      </c>
      <c r="F12" s="4">
        <f>-PMT(C12/12,D12*12,E12)</f>
        <v>0.53682162301213909</v>
      </c>
      <c r="G12" s="3">
        <f>+E12/F12</f>
        <v>186.2816170460755</v>
      </c>
      <c r="H12" s="3">
        <v>190</v>
      </c>
      <c r="I12" s="3"/>
    </row>
    <row r="13" spans="1:9" x14ac:dyDescent="0.25">
      <c r="B13" t="s">
        <v>35</v>
      </c>
      <c r="C13" s="1">
        <v>0.1193</v>
      </c>
      <c r="D13">
        <v>5</v>
      </c>
      <c r="E13">
        <v>100</v>
      </c>
      <c r="F13" s="2">
        <f>-PMT(C13/12,D13*12,E13)</f>
        <v>2.2209090563588423</v>
      </c>
      <c r="G13" s="3">
        <f>+E13/F13</f>
        <v>45.026607331661289</v>
      </c>
      <c r="H13" s="3">
        <v>45</v>
      </c>
      <c r="I13" s="3"/>
    </row>
    <row r="14" spans="1:9" x14ac:dyDescent="0.25">
      <c r="B14" t="s">
        <v>0</v>
      </c>
      <c r="C14" s="1">
        <v>0.2</v>
      </c>
      <c r="D14">
        <v>3</v>
      </c>
      <c r="E14">
        <v>100</v>
      </c>
      <c r="F14" s="2">
        <f>-PMT(C14/12,D14*12,E14)</f>
        <v>3.7163583359740446</v>
      </c>
      <c r="G14" s="3">
        <f>+E14/F14</f>
        <v>26.908061860453063</v>
      </c>
      <c r="H14" s="3">
        <v>25</v>
      </c>
      <c r="I14" s="3"/>
    </row>
    <row r="15" spans="1:9" x14ac:dyDescent="0.25">
      <c r="B15" t="s">
        <v>36</v>
      </c>
      <c r="C15" s="1">
        <v>0.3</v>
      </c>
      <c r="D15">
        <v>1</v>
      </c>
      <c r="E15">
        <v>100</v>
      </c>
      <c r="F15" s="2">
        <f>-PMT(C15/12,D15*12,E15)</f>
        <v>9.7487126988337938</v>
      </c>
      <c r="G15" s="3">
        <f>+E15/F15</f>
        <v>10.257764598187684</v>
      </c>
      <c r="H15" s="3">
        <v>10</v>
      </c>
      <c r="I15" s="3"/>
    </row>
    <row r="17" spans="2:9" ht="18.75" x14ac:dyDescent="0.3">
      <c r="B17" s="12" t="s">
        <v>21</v>
      </c>
    </row>
    <row r="18" spans="2:9" x14ac:dyDescent="0.25">
      <c r="C18" s="16" t="s">
        <v>37</v>
      </c>
      <c r="D18" s="16" t="s">
        <v>38</v>
      </c>
      <c r="E18" s="16" t="s">
        <v>39</v>
      </c>
      <c r="F18" s="16" t="s">
        <v>3</v>
      </c>
      <c r="G18" s="16" t="s">
        <v>40</v>
      </c>
      <c r="H18" s="16" t="s">
        <v>41</v>
      </c>
    </row>
    <row r="19" spans="2:9" x14ac:dyDescent="0.25">
      <c r="B19" t="s">
        <v>34</v>
      </c>
      <c r="C19" s="1">
        <v>0.12</v>
      </c>
      <c r="D19">
        <v>30</v>
      </c>
      <c r="E19">
        <v>100</v>
      </c>
      <c r="F19" s="4">
        <f>-PMT(C19/12,D19*12,E19)</f>
        <v>1.0286125969255044</v>
      </c>
      <c r="G19" s="3">
        <f>+E19/F19</f>
        <v>97.218331079064484</v>
      </c>
      <c r="H19" s="3">
        <v>100</v>
      </c>
      <c r="I19" s="3"/>
    </row>
    <row r="20" spans="2:9" x14ac:dyDescent="0.25">
      <c r="B20" t="s">
        <v>35</v>
      </c>
      <c r="C20" s="1">
        <v>0.18</v>
      </c>
      <c r="D20">
        <v>5</v>
      </c>
      <c r="E20">
        <v>100</v>
      </c>
      <c r="F20" s="2">
        <f>-PMT(C20/12,D20*12,E20)</f>
        <v>2.5393427427109088</v>
      </c>
      <c r="G20" s="3">
        <f>+E20/F20</f>
        <v>39.380268885343014</v>
      </c>
      <c r="H20" s="3">
        <v>40</v>
      </c>
      <c r="I20" s="3"/>
    </row>
    <row r="21" spans="2:9" x14ac:dyDescent="0.25">
      <c r="B21" t="s">
        <v>0</v>
      </c>
      <c r="C21" s="1">
        <v>0.3</v>
      </c>
      <c r="D21">
        <v>3</v>
      </c>
      <c r="E21">
        <v>100</v>
      </c>
      <c r="F21" s="2">
        <f>-PMT(C21/12,D21*12,E21)</f>
        <v>4.2451576743482571</v>
      </c>
      <c r="G21" s="3">
        <f>+E21/F21</f>
        <v>23.556251067954175</v>
      </c>
      <c r="H21" s="3">
        <v>20</v>
      </c>
      <c r="I21" s="3"/>
    </row>
    <row r="22" spans="2:9" x14ac:dyDescent="0.25">
      <c r="B22" t="s">
        <v>36</v>
      </c>
      <c r="C22" s="1">
        <v>0.6</v>
      </c>
      <c r="D22">
        <v>1</v>
      </c>
      <c r="E22">
        <v>100</v>
      </c>
      <c r="F22" s="2">
        <f>-PMT(C22/12,D22*12,E22)</f>
        <v>11.28254100208154</v>
      </c>
      <c r="G22" s="3">
        <f>+E22/F22</f>
        <v>8.8632516364488083</v>
      </c>
      <c r="H22" s="3">
        <v>9</v>
      </c>
      <c r="I22" s="3"/>
    </row>
    <row r="24" spans="2:9" ht="18.75" x14ac:dyDescent="0.3">
      <c r="B24" s="12" t="s">
        <v>22</v>
      </c>
    </row>
    <row r="25" spans="2:9" x14ac:dyDescent="0.25">
      <c r="C25" s="16" t="s">
        <v>37</v>
      </c>
      <c r="D25" s="16" t="s">
        <v>38</v>
      </c>
      <c r="E25" s="16" t="s">
        <v>39</v>
      </c>
      <c r="F25" s="16" t="s">
        <v>3</v>
      </c>
      <c r="G25" s="16" t="s">
        <v>40</v>
      </c>
      <c r="H25" s="16" t="s">
        <v>41</v>
      </c>
    </row>
    <row r="26" spans="2:9" x14ac:dyDescent="0.25">
      <c r="B26" t="s">
        <v>34</v>
      </c>
      <c r="C26" s="1">
        <v>0.35</v>
      </c>
      <c r="D26">
        <v>30</v>
      </c>
      <c r="E26">
        <v>100</v>
      </c>
      <c r="F26" s="4">
        <f>-PMT(C26/12,D26*12,E26)</f>
        <v>2.9167600016680932</v>
      </c>
      <c r="G26" s="3">
        <f>+E26/F26</f>
        <v>34.284617158357243</v>
      </c>
      <c r="H26" s="3">
        <v>35</v>
      </c>
      <c r="I26" s="3"/>
    </row>
    <row r="27" spans="2:9" x14ac:dyDescent="0.25">
      <c r="B27" t="s">
        <v>35</v>
      </c>
      <c r="C27" s="1">
        <v>0.6</v>
      </c>
      <c r="D27">
        <v>5</v>
      </c>
      <c r="E27">
        <v>100</v>
      </c>
      <c r="F27" s="2">
        <f>-PMT(C27/12,D27*12,E27)</f>
        <v>5.2828184527242357</v>
      </c>
      <c r="G27" s="3">
        <f>+E27/F27</f>
        <v>18.929289525070118</v>
      </c>
      <c r="H27" s="3">
        <v>20</v>
      </c>
      <c r="I27" s="3"/>
    </row>
    <row r="28" spans="2:9" x14ac:dyDescent="0.25">
      <c r="B28" t="s">
        <v>0</v>
      </c>
      <c r="C28" s="1">
        <v>0.93</v>
      </c>
      <c r="D28">
        <v>3</v>
      </c>
      <c r="E28">
        <v>100</v>
      </c>
      <c r="F28" s="2">
        <f>-PMT(C28/12,D28*12,E28)</f>
        <v>8.3161063084314559</v>
      </c>
      <c r="G28" s="3">
        <f>+E28/F28</f>
        <v>12.024858304013375</v>
      </c>
      <c r="H28" s="3">
        <v>10</v>
      </c>
      <c r="I28" s="3"/>
    </row>
    <row r="29" spans="2:9" x14ac:dyDescent="0.25">
      <c r="B29" t="s">
        <v>36</v>
      </c>
      <c r="C29" s="1">
        <v>1.53</v>
      </c>
      <c r="D29">
        <v>1</v>
      </c>
      <c r="E29">
        <v>100</v>
      </c>
      <c r="F29" s="2">
        <f>-PMT(C29/12,D29*12,E29)</f>
        <v>16.708598032788913</v>
      </c>
      <c r="G29" s="3">
        <f>+E29/F29</f>
        <v>5.984942590860121</v>
      </c>
      <c r="H29" s="3">
        <v>5</v>
      </c>
      <c r="I29" s="3"/>
    </row>
    <row r="32" spans="2:9" x14ac:dyDescent="0.25">
      <c r="C32" s="1"/>
      <c r="F32" s="4"/>
      <c r="G32" s="3"/>
      <c r="H32" s="3"/>
      <c r="I32" s="3"/>
    </row>
    <row r="33" spans="3:9" x14ac:dyDescent="0.25">
      <c r="C33" s="1"/>
      <c r="F33" s="2"/>
      <c r="G33" s="3"/>
      <c r="H33" s="3"/>
      <c r="I33" s="3"/>
    </row>
    <row r="34" spans="3:9" x14ac:dyDescent="0.25">
      <c r="C34" s="1"/>
      <c r="F34" s="2"/>
      <c r="G34" s="3"/>
      <c r="H34" s="3"/>
      <c r="I34" s="3"/>
    </row>
    <row r="35" spans="3:9" x14ac:dyDescent="0.25">
      <c r="C35" s="1"/>
      <c r="F35" s="2"/>
      <c r="G35" s="3"/>
      <c r="H35" s="3"/>
      <c r="I35" s="3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C517A-C713-4B0D-A242-7E6D099876AC}">
  <dimension ref="A1:C11"/>
  <sheetViews>
    <sheetView showGridLines="0" tabSelected="1" zoomScale="190" zoomScaleNormal="190" workbookViewId="0">
      <selection activeCell="D14" sqref="D14"/>
    </sheetView>
  </sheetViews>
  <sheetFormatPr defaultRowHeight="15" x14ac:dyDescent="0.25"/>
  <cols>
    <col min="1" max="1" width="25.85546875" customWidth="1"/>
    <col min="2" max="2" width="15.28515625" bestFit="1" customWidth="1"/>
    <col min="3" max="3" width="12.5703125" bestFit="1" customWidth="1"/>
  </cols>
  <sheetData>
    <row r="1" spans="1:3" ht="18.75" x14ac:dyDescent="0.3">
      <c r="A1" s="12" t="s">
        <v>7</v>
      </c>
    </row>
    <row r="3" spans="1:3" x14ac:dyDescent="0.25">
      <c r="A3" s="5" t="s">
        <v>42</v>
      </c>
      <c r="B3" s="6">
        <v>100000000</v>
      </c>
      <c r="C3" s="9">
        <f>+B3</f>
        <v>100000000</v>
      </c>
    </row>
    <row r="4" spans="1:3" x14ac:dyDescent="0.25">
      <c r="A4" t="s">
        <v>1</v>
      </c>
      <c r="B4">
        <f>+B3*C4</f>
        <v>0</v>
      </c>
      <c r="C4" s="7">
        <v>0</v>
      </c>
    </row>
    <row r="5" spans="1:3" x14ac:dyDescent="0.25">
      <c r="A5" s="5" t="s">
        <v>2</v>
      </c>
      <c r="B5" s="8">
        <f>+B3-B4</f>
        <v>100000000</v>
      </c>
    </row>
    <row r="6" spans="1:3" x14ac:dyDescent="0.25">
      <c r="A6" t="s">
        <v>4</v>
      </c>
      <c r="B6" s="10">
        <v>240</v>
      </c>
      <c r="C6" s="11" t="s">
        <v>6</v>
      </c>
    </row>
    <row r="7" spans="1:3" x14ac:dyDescent="0.25">
      <c r="A7" s="5" t="s">
        <v>3</v>
      </c>
      <c r="B7" s="3">
        <f>+B5/B6</f>
        <v>416666.66666666669</v>
      </c>
    </row>
    <row r="8" spans="1:3" x14ac:dyDescent="0.25">
      <c r="A8" t="s">
        <v>5</v>
      </c>
      <c r="B8">
        <v>40</v>
      </c>
      <c r="C8" s="11" t="s">
        <v>6</v>
      </c>
    </row>
    <row r="10" spans="1:3" x14ac:dyDescent="0.25">
      <c r="A10" s="5" t="s">
        <v>8</v>
      </c>
      <c r="B10" s="13">
        <f>+RATE(B8*12,-B7,B5)</f>
        <v>3.316280406038315E-3</v>
      </c>
    </row>
    <row r="11" spans="1:3" x14ac:dyDescent="0.25">
      <c r="A11" s="5" t="s">
        <v>9</v>
      </c>
      <c r="B11" s="14">
        <f>+((1+B10)^12)-1</f>
        <v>4.0529298031791727E-2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Factores</vt:lpstr>
      <vt:lpstr>Traveller Deuda (spanish)</vt:lpstr>
      <vt:lpstr>Ratios (English)</vt:lpstr>
      <vt:lpstr>Traveller Debt (english)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Hernandez N</dc:creator>
  <cp:lastModifiedBy>Hugo Hernandez N</cp:lastModifiedBy>
  <dcterms:created xsi:type="dcterms:W3CDTF">2019-12-03T02:57:36Z</dcterms:created>
  <dcterms:modified xsi:type="dcterms:W3CDTF">2019-12-03T20:37:56Z</dcterms:modified>
</cp:coreProperties>
</file>